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Sheet1!$A$1:$R$30</definedName>
  </definedNames>
  <calcPr calcId="145621"/>
</workbook>
</file>

<file path=xl/calcChain.xml><?xml version="1.0" encoding="utf-8"?>
<calcChain xmlns="http://schemas.openxmlformats.org/spreadsheetml/2006/main">
  <c r="R30" i="1" l="1"/>
  <c r="R19" i="1" l="1"/>
  <c r="R17" i="1"/>
  <c r="R15" i="1"/>
  <c r="R16" i="1"/>
  <c r="R14" i="1"/>
  <c r="R18" i="1"/>
  <c r="R20" i="1"/>
  <c r="R21" i="1"/>
  <c r="R22" i="1"/>
  <c r="R23" i="1"/>
  <c r="R24" i="1"/>
  <c r="R25" i="1"/>
  <c r="R26" i="1"/>
  <c r="R27" i="1"/>
  <c r="R28" i="1"/>
  <c r="R29" i="1"/>
  <c r="M12" i="1" l="1"/>
  <c r="M10" i="1"/>
  <c r="N10" i="1" s="1"/>
  <c r="P10" i="1" l="1"/>
  <c r="O10" i="1"/>
  <c r="Q10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R10" i="1"/>
  <c r="N12" i="1"/>
  <c r="M11" i="1"/>
  <c r="N11" i="1" s="1"/>
  <c r="P12" i="1" l="1"/>
  <c r="O12" i="1"/>
  <c r="Q12" i="1" s="1"/>
  <c r="O11" i="1"/>
  <c r="Q11" i="1" s="1"/>
  <c r="P11" i="1"/>
  <c r="R12" i="1" l="1"/>
  <c r="R11" i="1"/>
</calcChain>
</file>

<file path=xl/sharedStrings.xml><?xml version="1.0" encoding="utf-8"?>
<sst xmlns="http://schemas.openxmlformats.org/spreadsheetml/2006/main" count="68" uniqueCount="59">
  <si>
    <t>LIDHJA 1</t>
  </si>
  <si>
    <t>Nr.</t>
  </si>
  <si>
    <t>Njesia</t>
  </si>
  <si>
    <t>EMERTIMI</t>
  </si>
  <si>
    <t>I</t>
  </si>
  <si>
    <t>PERSONEL</t>
  </si>
  <si>
    <t>Specialistë</t>
  </si>
  <si>
    <t>Operator/Arkiva</t>
  </si>
  <si>
    <t>operator</t>
  </si>
  <si>
    <t>Punetorë</t>
  </si>
  <si>
    <t>punetorë</t>
  </si>
  <si>
    <t>II</t>
  </si>
  <si>
    <t>BAZE MATERIALE</t>
  </si>
  <si>
    <t>litra</t>
  </si>
  <si>
    <t>copë</t>
  </si>
  <si>
    <t>Thasë plastmasi për mbeturina</t>
  </si>
  <si>
    <t>Copa për pastrim</t>
  </si>
  <si>
    <t>pako</t>
  </si>
  <si>
    <t>Doreza pune</t>
  </si>
  <si>
    <t>palë</t>
  </si>
  <si>
    <t>Sfungjer pastrimi</t>
  </si>
  <si>
    <t>Fshesa plastike për pastrim mbeturinash</t>
  </si>
  <si>
    <t>Bishta fshese</t>
  </si>
  <si>
    <t>Mjet për transportin e punëtorëve në Lundër</t>
  </si>
  <si>
    <t>Sapun  likuid për pastrimin e duarve</t>
  </si>
  <si>
    <t>Lapsa plumbi</t>
  </si>
  <si>
    <t xml:space="preserve">Letër A4 </t>
  </si>
  <si>
    <t>rizma</t>
  </si>
  <si>
    <t>Solucion per heqjen e etiketave (neft white spirit)</t>
  </si>
  <si>
    <t xml:space="preserve">                                 TOTALI</t>
  </si>
  <si>
    <t>Sasia e kerkuar</t>
  </si>
  <si>
    <t>Sasia gjendje</t>
  </si>
  <si>
    <t xml:space="preserve">Sasia per tu blere </t>
  </si>
  <si>
    <t>Vjetersi</t>
  </si>
  <si>
    <t>Cmimi</t>
  </si>
  <si>
    <t>Vlera Totale</t>
  </si>
  <si>
    <t>Numri i personelit</t>
  </si>
  <si>
    <t>Solucion larës per kutite</t>
  </si>
  <si>
    <t>DREJTORIA E SHËRBIMEVE DHE LOGJISTIKËS ZGJEDHORE</t>
  </si>
  <si>
    <t>KOMISIONI QENDROR I ZGJEDHJEVE</t>
  </si>
  <si>
    <t>REPUBLIKA E SHQIPËRISË</t>
  </si>
  <si>
    <t>Buxheti për hapjen e kutive të votimit dhe kutive të materialeve zgjedhore të përdorura në zgjedhjet 2017</t>
  </si>
  <si>
    <t>Dosje me lidhse pwr sistemimin e dokumentacionit</t>
  </si>
  <si>
    <t>Zarfe A3 per sistemimin e dokumentacionit</t>
  </si>
  <si>
    <t>IV-b</t>
  </si>
  <si>
    <t>Kategoria/Klasa</t>
  </si>
  <si>
    <t>Paga sipas kategorise/klases</t>
  </si>
  <si>
    <t>Paga e grupit</t>
  </si>
  <si>
    <t>V</t>
  </si>
  <si>
    <t>III</t>
  </si>
  <si>
    <t>Muaj</t>
  </si>
  <si>
    <t>Paga bruto/person/muaj</t>
  </si>
  <si>
    <t>Sig.shoq&amp;shend/person/muaj</t>
  </si>
  <si>
    <t>Totali shpenz.per paga</t>
  </si>
  <si>
    <t>Totali shpenz.per sig</t>
  </si>
  <si>
    <t xml:space="preserve"> </t>
  </si>
  <si>
    <t>cope</t>
  </si>
  <si>
    <t>Thase per transportin e fleteve te votimit</t>
  </si>
  <si>
    <t>Dezinfektimi I tre magazinave ne përfundim te procesit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</si>
</sst>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8.5"/>
      <name val="Verdana"/>
      <family val="2"/>
    </font>
    <font>
      <b/>
      <sz val="12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rgb="FF000000"/>
      <name val="Verdana"/>
      <family val="2"/>
    </font>
    <font>
      <b/>
      <sz val="9"/>
      <color rgb="FF000000"/>
      <name val="Verdana"/>
      <family val="2"/>
    </font>
    <font>
      <b/>
      <i/>
      <u/>
      <sz val="11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12"/>
      <color theme="1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readingOrder="2"/>
    </xf>
    <xf numFmtId="0" fontId="7" fillId="0" borderId="0" xfId="0" applyFont="1" applyAlignment="1">
      <alignment horizontal="left" vertical="center" readingOrder="2"/>
    </xf>
    <xf numFmtId="0" fontId="9" fillId="4" borderId="1" xfId="0" applyFont="1" applyFill="1" applyBorder="1"/>
    <xf numFmtId="0" fontId="10" fillId="4" borderId="1" xfId="0" applyFont="1" applyFill="1" applyBorder="1"/>
    <xf numFmtId="0" fontId="10" fillId="4" borderId="8" xfId="0" applyFont="1" applyFill="1" applyBorder="1"/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3" fontId="12" fillId="0" borderId="1" xfId="0" applyNumberFormat="1" applyFont="1" applyBorder="1"/>
    <xf numFmtId="3" fontId="12" fillId="0" borderId="8" xfId="0" applyNumberFormat="1" applyFont="1" applyBorder="1"/>
    <xf numFmtId="3" fontId="12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/>
    </xf>
    <xf numFmtId="3" fontId="10" fillId="4" borderId="1" xfId="0" applyNumberFormat="1" applyFont="1" applyFill="1" applyBorder="1"/>
    <xf numFmtId="3" fontId="9" fillId="4" borderId="8" xfId="0" applyNumberFormat="1" applyFont="1" applyFill="1" applyBorder="1"/>
    <xf numFmtId="0" fontId="12" fillId="0" borderId="3" xfId="0" applyFont="1" applyBorder="1" applyAlignment="1">
      <alignment horizontal="right"/>
    </xf>
    <xf numFmtId="0" fontId="12" fillId="0" borderId="3" xfId="0" applyFont="1" applyFill="1" applyBorder="1"/>
    <xf numFmtId="0" fontId="12" fillId="0" borderId="3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Fill="1" applyBorder="1"/>
    <xf numFmtId="0" fontId="12" fillId="0" borderId="2" xfId="0" applyFont="1" applyBorder="1"/>
    <xf numFmtId="0" fontId="12" fillId="5" borderId="1" xfId="0" applyFont="1" applyFill="1" applyBorder="1"/>
    <xf numFmtId="0" fontId="12" fillId="5" borderId="3" xfId="0" applyFont="1" applyFill="1" applyBorder="1" applyAlignment="1">
      <alignment horizontal="right"/>
    </xf>
    <xf numFmtId="0" fontId="12" fillId="5" borderId="3" xfId="0" applyFont="1" applyFill="1" applyBorder="1"/>
    <xf numFmtId="3" fontId="12" fillId="5" borderId="8" xfId="0" applyNumberFormat="1" applyFont="1" applyFill="1" applyBorder="1"/>
    <xf numFmtId="0" fontId="11" fillId="0" borderId="0" xfId="0" applyFont="1" applyFill="1"/>
    <xf numFmtId="0" fontId="13" fillId="3" borderId="10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right"/>
    </xf>
    <xf numFmtId="0" fontId="12" fillId="3" borderId="10" xfId="0" applyFont="1" applyFill="1" applyBorder="1"/>
    <xf numFmtId="3" fontId="13" fillId="3" borderId="11" xfId="0" applyNumberFormat="1" applyFont="1" applyFill="1" applyBorder="1"/>
    <xf numFmtId="0" fontId="12" fillId="0" borderId="1" xfId="0" applyFont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0" borderId="0" xfId="0" applyFont="1"/>
    <xf numFmtId="0" fontId="12" fillId="5" borderId="2" xfId="0" applyFont="1" applyFill="1" applyBorder="1" applyAlignment="1">
      <alignment wrapText="1"/>
    </xf>
    <xf numFmtId="3" fontId="12" fillId="5" borderId="12" xfId="0" applyNumberFormat="1" applyFont="1" applyFill="1" applyBorder="1"/>
    <xf numFmtId="0" fontId="12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/>
    </xf>
    <xf numFmtId="3" fontId="12" fillId="0" borderId="1" xfId="0" applyNumberFormat="1" applyFont="1" applyFill="1" applyBorder="1"/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view="pageBreakPreview" topLeftCell="A13" zoomScale="60" zoomScaleNormal="90" workbookViewId="0">
      <selection activeCell="V29" sqref="V29"/>
    </sheetView>
  </sheetViews>
  <sheetFormatPr defaultRowHeight="15" x14ac:dyDescent="0.25"/>
  <cols>
    <col min="1" max="1" width="9.140625" style="45"/>
    <col min="2" max="2" width="47.42578125" customWidth="1"/>
    <col min="3" max="3" width="9.5703125" customWidth="1"/>
    <col min="4" max="4" width="11" customWidth="1"/>
    <col min="7" max="7" width="13.42578125" customWidth="1"/>
    <col min="8" max="8" width="7.140625" customWidth="1"/>
    <col min="9" max="9" width="7.85546875" customWidth="1"/>
    <col min="10" max="10" width="10.28515625" customWidth="1"/>
    <col min="13" max="13" width="10.140625" customWidth="1"/>
    <col min="14" max="14" width="10.5703125" customWidth="1"/>
    <col min="15" max="15" width="12" customWidth="1"/>
    <col min="16" max="16" width="14" customWidth="1"/>
    <col min="17" max="17" width="10.5703125" customWidth="1"/>
    <col min="18" max="18" width="18.5703125" customWidth="1"/>
  </cols>
  <sheetData>
    <row r="1" spans="1:20" x14ac:dyDescent="0.25">
      <c r="A1" s="39"/>
      <c r="B1" s="9" t="s">
        <v>40</v>
      </c>
      <c r="R1" s="2" t="s">
        <v>0</v>
      </c>
    </row>
    <row r="2" spans="1:20" x14ac:dyDescent="0.25">
      <c r="A2" s="39"/>
      <c r="B2" s="9" t="s">
        <v>39</v>
      </c>
    </row>
    <row r="3" spans="1:20" x14ac:dyDescent="0.25">
      <c r="A3" s="39"/>
      <c r="B3" s="9" t="s">
        <v>38</v>
      </c>
    </row>
    <row r="4" spans="1:20" x14ac:dyDescent="0.25">
      <c r="A4" s="39"/>
      <c r="B4" s="8"/>
    </row>
    <row r="5" spans="1:20" ht="7.5" customHeight="1" x14ac:dyDescent="0.25">
      <c r="A5" s="39"/>
    </row>
    <row r="6" spans="1:20" ht="24" customHeight="1" x14ac:dyDescent="0.25">
      <c r="A6" s="56" t="s">
        <v>41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20" ht="15.75" thickBot="1" x14ac:dyDescent="0.3">
      <c r="A7" s="4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0" s="49" customFormat="1" ht="63.75" x14ac:dyDescent="0.2">
      <c r="A8" s="46" t="s">
        <v>1</v>
      </c>
      <c r="B8" s="47" t="s">
        <v>3</v>
      </c>
      <c r="C8" s="47" t="s">
        <v>2</v>
      </c>
      <c r="D8" s="47" t="s">
        <v>30</v>
      </c>
      <c r="E8" s="47" t="s">
        <v>31</v>
      </c>
      <c r="F8" s="47" t="s">
        <v>32</v>
      </c>
      <c r="G8" s="47" t="s">
        <v>34</v>
      </c>
      <c r="H8" s="47" t="s">
        <v>50</v>
      </c>
      <c r="I8" s="47" t="s">
        <v>36</v>
      </c>
      <c r="J8" s="47" t="s">
        <v>45</v>
      </c>
      <c r="K8" s="47" t="s">
        <v>46</v>
      </c>
      <c r="L8" s="47" t="s">
        <v>47</v>
      </c>
      <c r="M8" s="47" t="s">
        <v>33</v>
      </c>
      <c r="N8" s="47" t="s">
        <v>51</v>
      </c>
      <c r="O8" s="47" t="s">
        <v>52</v>
      </c>
      <c r="P8" s="47" t="s">
        <v>53</v>
      </c>
      <c r="Q8" s="47" t="s">
        <v>54</v>
      </c>
      <c r="R8" s="48" t="s">
        <v>35</v>
      </c>
    </row>
    <row r="9" spans="1:20" s="13" customFormat="1" ht="32.25" customHeight="1" x14ac:dyDescent="0.25">
      <c r="A9" s="41" t="s">
        <v>4</v>
      </c>
      <c r="B9" s="10" t="s">
        <v>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20" s="13" customFormat="1" ht="32.25" customHeight="1" x14ac:dyDescent="0.25">
      <c r="A10" s="42">
        <v>1</v>
      </c>
      <c r="B10" s="14" t="s">
        <v>6</v>
      </c>
      <c r="C10" s="15" t="s">
        <v>6</v>
      </c>
      <c r="D10" s="16"/>
      <c r="E10" s="16"/>
      <c r="F10" s="16"/>
      <c r="G10" s="14"/>
      <c r="H10" s="14">
        <v>2</v>
      </c>
      <c r="I10" s="16">
        <v>10</v>
      </c>
      <c r="J10" s="15" t="s">
        <v>44</v>
      </c>
      <c r="K10" s="16">
        <v>38000</v>
      </c>
      <c r="L10" s="16">
        <v>14000</v>
      </c>
      <c r="M10" s="16">
        <f>L10*25*2%</f>
        <v>7000</v>
      </c>
      <c r="N10" s="16">
        <f>SUM(K10:M10)</f>
        <v>59000</v>
      </c>
      <c r="O10" s="16">
        <f>N10*16.7%</f>
        <v>9852.9999999999982</v>
      </c>
      <c r="P10" s="16">
        <f>H10*I10*N10</f>
        <v>1180000</v>
      </c>
      <c r="Q10" s="16">
        <f>H10*I10*O10</f>
        <v>197059.99999999997</v>
      </c>
      <c r="R10" s="17">
        <f>P10+Q10</f>
        <v>1377060</v>
      </c>
    </row>
    <row r="11" spans="1:20" s="13" customFormat="1" ht="32.25" customHeight="1" x14ac:dyDescent="0.25">
      <c r="A11" s="42">
        <v>2</v>
      </c>
      <c r="B11" s="14" t="s">
        <v>7</v>
      </c>
      <c r="C11" s="15" t="s">
        <v>8</v>
      </c>
      <c r="D11" s="14"/>
      <c r="E11" s="14"/>
      <c r="F11" s="14"/>
      <c r="G11" s="14"/>
      <c r="H11" s="14">
        <v>2</v>
      </c>
      <c r="I11" s="14">
        <v>5</v>
      </c>
      <c r="J11" s="15" t="s">
        <v>48</v>
      </c>
      <c r="K11" s="18">
        <v>34100</v>
      </c>
      <c r="L11" s="18"/>
      <c r="M11" s="18">
        <f>K11*25%</f>
        <v>8525</v>
      </c>
      <c r="N11" s="16">
        <f>SUM(K11:M11)</f>
        <v>42625</v>
      </c>
      <c r="O11" s="16">
        <f t="shared" ref="O11:O12" si="0">N11*16.7%</f>
        <v>7118.3749999999991</v>
      </c>
      <c r="P11" s="16">
        <f>H11*I11*N11</f>
        <v>426250</v>
      </c>
      <c r="Q11" s="16">
        <f>H11*I11*O11</f>
        <v>71183.749999999985</v>
      </c>
      <c r="R11" s="17">
        <f t="shared" ref="R11:R12" si="1">P11+Q11</f>
        <v>497433.75</v>
      </c>
    </row>
    <row r="12" spans="1:20" s="13" customFormat="1" ht="32.25" customHeight="1" x14ac:dyDescent="0.25">
      <c r="A12" s="42">
        <v>3</v>
      </c>
      <c r="B12" s="14" t="s">
        <v>9</v>
      </c>
      <c r="C12" s="15" t="s">
        <v>10</v>
      </c>
      <c r="D12" s="16"/>
      <c r="E12" s="16"/>
      <c r="F12" s="16"/>
      <c r="G12" s="14"/>
      <c r="H12" s="14">
        <v>2</v>
      </c>
      <c r="I12" s="16">
        <v>35</v>
      </c>
      <c r="J12" s="15" t="s">
        <v>49</v>
      </c>
      <c r="K12" s="16">
        <v>32500</v>
      </c>
      <c r="L12" s="16"/>
      <c r="M12" s="18">
        <f>K12*25%</f>
        <v>8125</v>
      </c>
      <c r="N12" s="16">
        <f>SUM(K12:M12)</f>
        <v>40625</v>
      </c>
      <c r="O12" s="16">
        <f t="shared" si="0"/>
        <v>6784.3749999999991</v>
      </c>
      <c r="P12" s="16">
        <f>H12*I12*N12</f>
        <v>2843750</v>
      </c>
      <c r="Q12" s="16">
        <f>H12*I12*O12</f>
        <v>474906.24999999994</v>
      </c>
      <c r="R12" s="17">
        <f t="shared" si="1"/>
        <v>3318656.25</v>
      </c>
    </row>
    <row r="13" spans="1:20" s="13" customFormat="1" ht="32.25" customHeight="1" x14ac:dyDescent="0.25">
      <c r="A13" s="41" t="s">
        <v>11</v>
      </c>
      <c r="B13" s="10" t="s">
        <v>12</v>
      </c>
      <c r="C13" s="19"/>
      <c r="D13" s="20"/>
      <c r="E13" s="20"/>
      <c r="F13" s="20"/>
      <c r="G13" s="11"/>
      <c r="H13" s="11"/>
      <c r="I13" s="20"/>
      <c r="J13" s="19"/>
      <c r="K13" s="20"/>
      <c r="L13" s="20"/>
      <c r="M13" s="20"/>
      <c r="N13" s="20"/>
      <c r="O13" s="20"/>
      <c r="P13" s="20"/>
      <c r="Q13" s="20"/>
      <c r="R13" s="21"/>
      <c r="T13" s="13" t="s">
        <v>55</v>
      </c>
    </row>
    <row r="14" spans="1:20" s="13" customFormat="1" ht="32.25" customHeight="1" x14ac:dyDescent="0.25">
      <c r="A14" s="42">
        <v>1</v>
      </c>
      <c r="B14" s="37" t="s">
        <v>28</v>
      </c>
      <c r="C14" s="22" t="s">
        <v>13</v>
      </c>
      <c r="D14" s="23">
        <v>255</v>
      </c>
      <c r="E14" s="24">
        <v>0</v>
      </c>
      <c r="F14" s="24">
        <v>255</v>
      </c>
      <c r="G14" s="14">
        <v>84</v>
      </c>
      <c r="H14" s="24"/>
      <c r="I14" s="24"/>
      <c r="J14" s="22"/>
      <c r="K14" s="24"/>
      <c r="L14" s="24"/>
      <c r="M14" s="24"/>
      <c r="N14" s="24"/>
      <c r="O14" s="24"/>
      <c r="P14" s="24"/>
      <c r="Q14" s="24"/>
      <c r="R14" s="17">
        <f>F14*G14</f>
        <v>21420</v>
      </c>
    </row>
    <row r="15" spans="1:20" s="13" customFormat="1" ht="32.25" customHeight="1" x14ac:dyDescent="0.25">
      <c r="A15" s="42">
        <f>A14+1</f>
        <v>2</v>
      </c>
      <c r="B15" s="37" t="s">
        <v>37</v>
      </c>
      <c r="C15" s="25" t="s">
        <v>14</v>
      </c>
      <c r="D15" s="26">
        <v>210</v>
      </c>
      <c r="E15" s="14">
        <v>130</v>
      </c>
      <c r="F15" s="24">
        <v>100</v>
      </c>
      <c r="G15" s="14">
        <v>96</v>
      </c>
      <c r="H15" s="14"/>
      <c r="I15" s="14"/>
      <c r="J15" s="25"/>
      <c r="K15" s="14"/>
      <c r="L15" s="14"/>
      <c r="M15" s="14"/>
      <c r="N15" s="14"/>
      <c r="O15" s="14"/>
      <c r="P15" s="14"/>
      <c r="Q15" s="14"/>
      <c r="R15" s="17">
        <f>F15*G15</f>
        <v>9600</v>
      </c>
    </row>
    <row r="16" spans="1:20" s="13" customFormat="1" ht="32.25" customHeight="1" x14ac:dyDescent="0.25">
      <c r="A16" s="42">
        <f t="shared" ref="A16:A29" si="2">A15+1</f>
        <v>3</v>
      </c>
      <c r="B16" s="37" t="s">
        <v>15</v>
      </c>
      <c r="C16" s="22" t="s">
        <v>14</v>
      </c>
      <c r="D16" s="24">
        <v>3100</v>
      </c>
      <c r="E16" s="24">
        <v>1180</v>
      </c>
      <c r="F16" s="24">
        <v>2000</v>
      </c>
      <c r="G16" s="14">
        <v>8.1999999999999993</v>
      </c>
      <c r="H16" s="24"/>
      <c r="I16" s="24"/>
      <c r="J16" s="22"/>
      <c r="K16" s="24"/>
      <c r="L16" s="24"/>
      <c r="M16" s="24"/>
      <c r="N16" s="24"/>
      <c r="O16" s="24"/>
      <c r="P16" s="24"/>
      <c r="Q16" s="24"/>
      <c r="R16" s="17">
        <f>F16*G16</f>
        <v>16400</v>
      </c>
    </row>
    <row r="17" spans="1:18" s="13" customFormat="1" ht="32.25" customHeight="1" x14ac:dyDescent="0.25">
      <c r="A17" s="42">
        <f t="shared" si="2"/>
        <v>4</v>
      </c>
      <c r="B17" s="37" t="s">
        <v>16</v>
      </c>
      <c r="C17" s="25" t="s">
        <v>17</v>
      </c>
      <c r="D17" s="14">
        <v>1000</v>
      </c>
      <c r="E17" s="14">
        <v>365</v>
      </c>
      <c r="F17" s="24">
        <v>635</v>
      </c>
      <c r="G17" s="14">
        <v>84</v>
      </c>
      <c r="H17" s="14"/>
      <c r="I17" s="14"/>
      <c r="J17" s="25"/>
      <c r="K17" s="14"/>
      <c r="L17" s="14"/>
      <c r="M17" s="14"/>
      <c r="N17" s="14"/>
      <c r="O17" s="14"/>
      <c r="P17" s="14"/>
      <c r="Q17" s="14"/>
      <c r="R17" s="17">
        <f>F17*G17</f>
        <v>53340</v>
      </c>
    </row>
    <row r="18" spans="1:18" s="13" customFormat="1" ht="32.25" customHeight="1" x14ac:dyDescent="0.25">
      <c r="A18" s="42">
        <f t="shared" si="2"/>
        <v>5</v>
      </c>
      <c r="B18" s="37" t="s">
        <v>18</v>
      </c>
      <c r="C18" s="22" t="s">
        <v>19</v>
      </c>
      <c r="D18" s="24">
        <v>50</v>
      </c>
      <c r="E18" s="24">
        <v>0</v>
      </c>
      <c r="F18" s="24">
        <v>50</v>
      </c>
      <c r="G18" s="14">
        <v>120</v>
      </c>
      <c r="H18" s="24"/>
      <c r="I18" s="24"/>
      <c r="J18" s="22"/>
      <c r="K18" s="24"/>
      <c r="L18" s="24"/>
      <c r="M18" s="24"/>
      <c r="N18" s="24"/>
      <c r="O18" s="24"/>
      <c r="P18" s="24"/>
      <c r="Q18" s="24"/>
      <c r="R18" s="17">
        <f t="shared" ref="R18:R26" si="3">F18*G18</f>
        <v>6000</v>
      </c>
    </row>
    <row r="19" spans="1:18" s="13" customFormat="1" ht="32.25" customHeight="1" x14ac:dyDescent="0.25">
      <c r="A19" s="42">
        <f t="shared" si="2"/>
        <v>6</v>
      </c>
      <c r="B19" s="37" t="s">
        <v>20</v>
      </c>
      <c r="C19" s="25" t="s">
        <v>14</v>
      </c>
      <c r="D19" s="14">
        <v>400</v>
      </c>
      <c r="E19" s="14">
        <v>110</v>
      </c>
      <c r="F19" s="24">
        <v>300</v>
      </c>
      <c r="G19" s="27">
        <v>24</v>
      </c>
      <c r="H19" s="14"/>
      <c r="I19" s="14"/>
      <c r="J19" s="25"/>
      <c r="K19" s="14"/>
      <c r="L19" s="14"/>
      <c r="M19" s="14"/>
      <c r="N19" s="14"/>
      <c r="O19" s="27"/>
      <c r="P19" s="27"/>
      <c r="Q19" s="27"/>
      <c r="R19" s="17">
        <f t="shared" si="3"/>
        <v>7200</v>
      </c>
    </row>
    <row r="20" spans="1:18" s="13" customFormat="1" ht="32.25" customHeight="1" x14ac:dyDescent="0.25">
      <c r="A20" s="42">
        <f t="shared" si="2"/>
        <v>7</v>
      </c>
      <c r="B20" s="37" t="s">
        <v>21</v>
      </c>
      <c r="C20" s="22" t="s">
        <v>14</v>
      </c>
      <c r="D20" s="24">
        <v>20</v>
      </c>
      <c r="E20" s="24">
        <v>10</v>
      </c>
      <c r="F20" s="24">
        <v>20</v>
      </c>
      <c r="G20" s="14">
        <v>84</v>
      </c>
      <c r="H20" s="24"/>
      <c r="I20" s="24"/>
      <c r="J20" s="22"/>
      <c r="K20" s="24"/>
      <c r="L20" s="24"/>
      <c r="M20" s="24"/>
      <c r="N20" s="24"/>
      <c r="O20" s="14"/>
      <c r="P20" s="14"/>
      <c r="Q20" s="14"/>
      <c r="R20" s="17">
        <f t="shared" si="3"/>
        <v>1680</v>
      </c>
    </row>
    <row r="21" spans="1:18" s="13" customFormat="1" ht="32.25" customHeight="1" x14ac:dyDescent="0.25">
      <c r="A21" s="42">
        <f t="shared" si="2"/>
        <v>8</v>
      </c>
      <c r="B21" s="37" t="s">
        <v>22</v>
      </c>
      <c r="C21" s="25" t="s">
        <v>14</v>
      </c>
      <c r="D21" s="14">
        <v>20</v>
      </c>
      <c r="E21" s="14">
        <v>8</v>
      </c>
      <c r="F21" s="24">
        <v>20</v>
      </c>
      <c r="G21" s="14">
        <v>180</v>
      </c>
      <c r="H21" s="14"/>
      <c r="I21" s="14"/>
      <c r="J21" s="25"/>
      <c r="K21" s="14"/>
      <c r="L21" s="14"/>
      <c r="M21" s="14"/>
      <c r="N21" s="14"/>
      <c r="O21" s="14"/>
      <c r="P21" s="14"/>
      <c r="Q21" s="14"/>
      <c r="R21" s="17">
        <f t="shared" si="3"/>
        <v>3600</v>
      </c>
    </row>
    <row r="22" spans="1:18" s="13" customFormat="1" ht="32.25" customHeight="1" x14ac:dyDescent="0.25">
      <c r="A22" s="42">
        <f t="shared" si="2"/>
        <v>9</v>
      </c>
      <c r="B22" s="37" t="s">
        <v>24</v>
      </c>
      <c r="C22" s="22" t="s">
        <v>14</v>
      </c>
      <c r="D22" s="24">
        <v>50</v>
      </c>
      <c r="E22" s="24">
        <v>12</v>
      </c>
      <c r="F22" s="24">
        <v>50</v>
      </c>
      <c r="G22" s="14">
        <v>132</v>
      </c>
      <c r="H22" s="24"/>
      <c r="I22" s="24"/>
      <c r="J22" s="22"/>
      <c r="K22" s="24"/>
      <c r="L22" s="24"/>
      <c r="M22" s="24"/>
      <c r="N22" s="24"/>
      <c r="O22" s="24"/>
      <c r="P22" s="24"/>
      <c r="Q22" s="24"/>
      <c r="R22" s="17">
        <f t="shared" si="3"/>
        <v>6600</v>
      </c>
    </row>
    <row r="23" spans="1:18" s="13" customFormat="1" ht="32.25" customHeight="1" x14ac:dyDescent="0.25">
      <c r="A23" s="42">
        <f t="shared" si="2"/>
        <v>10</v>
      </c>
      <c r="B23" s="37" t="s">
        <v>43</v>
      </c>
      <c r="C23" s="22" t="s">
        <v>14</v>
      </c>
      <c r="D23" s="24">
        <v>3000</v>
      </c>
      <c r="E23" s="24">
        <v>23</v>
      </c>
      <c r="F23" s="24">
        <v>3000</v>
      </c>
      <c r="G23" s="14">
        <v>18</v>
      </c>
      <c r="H23" s="24"/>
      <c r="I23" s="24"/>
      <c r="J23" s="22"/>
      <c r="K23" s="24"/>
      <c r="L23" s="24"/>
      <c r="M23" s="24"/>
      <c r="N23" s="24"/>
      <c r="O23" s="24"/>
      <c r="P23" s="24"/>
      <c r="Q23" s="24"/>
      <c r="R23" s="17">
        <f t="shared" si="3"/>
        <v>54000</v>
      </c>
    </row>
    <row r="24" spans="1:18" s="13" customFormat="1" ht="32.25" customHeight="1" x14ac:dyDescent="0.25">
      <c r="A24" s="42">
        <f t="shared" si="2"/>
        <v>11</v>
      </c>
      <c r="B24" s="37" t="s">
        <v>42</v>
      </c>
      <c r="C24" s="22" t="s">
        <v>14</v>
      </c>
      <c r="D24" s="24">
        <v>400</v>
      </c>
      <c r="E24" s="24">
        <v>262</v>
      </c>
      <c r="F24" s="24">
        <v>150</v>
      </c>
      <c r="G24" s="14">
        <v>150</v>
      </c>
      <c r="H24" s="24"/>
      <c r="I24" s="24"/>
      <c r="J24" s="22"/>
      <c r="K24" s="24"/>
      <c r="L24" s="24"/>
      <c r="M24" s="24"/>
      <c r="N24" s="24"/>
      <c r="O24" s="24"/>
      <c r="P24" s="24"/>
      <c r="Q24" s="24"/>
      <c r="R24" s="17">
        <f t="shared" si="3"/>
        <v>22500</v>
      </c>
    </row>
    <row r="25" spans="1:18" s="13" customFormat="1" ht="32.25" customHeight="1" x14ac:dyDescent="0.25">
      <c r="A25" s="42">
        <f t="shared" si="2"/>
        <v>12</v>
      </c>
      <c r="B25" s="37" t="s">
        <v>25</v>
      </c>
      <c r="C25" s="22" t="s">
        <v>17</v>
      </c>
      <c r="D25" s="24">
        <v>10</v>
      </c>
      <c r="E25" s="24">
        <v>3400</v>
      </c>
      <c r="F25" s="24">
        <v>0</v>
      </c>
      <c r="G25" s="14">
        <v>3</v>
      </c>
      <c r="H25" s="24"/>
      <c r="I25" s="24"/>
      <c r="J25" s="22"/>
      <c r="K25" s="24"/>
      <c r="L25" s="24"/>
      <c r="M25" s="24"/>
      <c r="N25" s="24"/>
      <c r="O25" s="24"/>
      <c r="P25" s="24"/>
      <c r="Q25" s="24"/>
      <c r="R25" s="17">
        <f t="shared" si="3"/>
        <v>0</v>
      </c>
    </row>
    <row r="26" spans="1:18" s="13" customFormat="1" ht="32.25" customHeight="1" x14ac:dyDescent="0.25">
      <c r="A26" s="42">
        <f t="shared" si="2"/>
        <v>13</v>
      </c>
      <c r="B26" s="37" t="s">
        <v>26</v>
      </c>
      <c r="C26" s="25" t="s">
        <v>27</v>
      </c>
      <c r="D26" s="14">
        <v>50</v>
      </c>
      <c r="E26" s="14">
        <v>18</v>
      </c>
      <c r="F26" s="24">
        <v>50</v>
      </c>
      <c r="G26" s="14">
        <v>370</v>
      </c>
      <c r="H26" s="14"/>
      <c r="I26" s="14"/>
      <c r="J26" s="25"/>
      <c r="K26" s="14"/>
      <c r="L26" s="14"/>
      <c r="M26" s="14"/>
      <c r="N26" s="14"/>
      <c r="O26" s="14"/>
      <c r="P26" s="14"/>
      <c r="Q26" s="14"/>
      <c r="R26" s="17">
        <f t="shared" si="3"/>
        <v>18500</v>
      </c>
    </row>
    <row r="27" spans="1:18" s="13" customFormat="1" ht="32.25" customHeight="1" x14ac:dyDescent="0.25">
      <c r="A27" s="42">
        <f t="shared" si="2"/>
        <v>14</v>
      </c>
      <c r="B27" s="38" t="s">
        <v>23</v>
      </c>
      <c r="C27" s="29"/>
      <c r="D27" s="30">
        <v>1</v>
      </c>
      <c r="E27" s="30"/>
      <c r="F27" s="30"/>
      <c r="G27" s="28">
        <v>10000</v>
      </c>
      <c r="H27" s="30">
        <v>45</v>
      </c>
      <c r="I27" s="30"/>
      <c r="J27" s="29"/>
      <c r="K27" s="30"/>
      <c r="L27" s="30"/>
      <c r="M27" s="30"/>
      <c r="N27" s="30"/>
      <c r="O27" s="30"/>
      <c r="P27" s="30"/>
      <c r="Q27" s="30"/>
      <c r="R27" s="31">
        <f>G27*H27</f>
        <v>450000</v>
      </c>
    </row>
    <row r="28" spans="1:18" s="13" customFormat="1" ht="32.25" customHeight="1" x14ac:dyDescent="0.25">
      <c r="A28" s="42">
        <f t="shared" si="2"/>
        <v>15</v>
      </c>
      <c r="B28" s="50" t="s">
        <v>57</v>
      </c>
      <c r="C28" s="29" t="s">
        <v>56</v>
      </c>
      <c r="D28" s="30">
        <v>1000</v>
      </c>
      <c r="E28" s="30"/>
      <c r="F28" s="30">
        <v>1000</v>
      </c>
      <c r="G28" s="28">
        <v>25</v>
      </c>
      <c r="H28" s="30"/>
      <c r="I28" s="30"/>
      <c r="J28" s="29"/>
      <c r="K28" s="30"/>
      <c r="L28" s="30"/>
      <c r="M28" s="30"/>
      <c r="N28" s="30"/>
      <c r="O28" s="30"/>
      <c r="P28" s="30"/>
      <c r="Q28" s="30"/>
      <c r="R28" s="51">
        <f>F28*G28</f>
        <v>25000</v>
      </c>
    </row>
    <row r="29" spans="1:18" s="32" customFormat="1" ht="37.5" customHeight="1" x14ac:dyDescent="0.25">
      <c r="A29" s="52">
        <f t="shared" si="2"/>
        <v>16</v>
      </c>
      <c r="B29" s="53" t="s">
        <v>58</v>
      </c>
      <c r="C29" s="54"/>
      <c r="D29" s="26">
        <v>1</v>
      </c>
      <c r="E29" s="26"/>
      <c r="F29" s="26">
        <v>1</v>
      </c>
      <c r="G29" s="26">
        <v>100000</v>
      </c>
      <c r="H29" s="26"/>
      <c r="I29" s="26"/>
      <c r="J29" s="54"/>
      <c r="K29" s="26"/>
      <c r="L29" s="26"/>
      <c r="M29" s="26"/>
      <c r="N29" s="26"/>
      <c r="O29" s="26"/>
      <c r="P29" s="26"/>
      <c r="Q29" s="26"/>
      <c r="R29" s="55">
        <f>F29*G29</f>
        <v>100000</v>
      </c>
    </row>
    <row r="30" spans="1:18" s="13" customFormat="1" ht="42.75" customHeight="1" thickBot="1" x14ac:dyDescent="0.3">
      <c r="A30" s="43"/>
      <c r="B30" s="33" t="s">
        <v>29</v>
      </c>
      <c r="C30" s="34"/>
      <c r="D30" s="35"/>
      <c r="E30" s="35"/>
      <c r="F30" s="35"/>
      <c r="G30" s="35"/>
      <c r="H30" s="35"/>
      <c r="I30" s="35"/>
      <c r="J30" s="34"/>
      <c r="K30" s="35"/>
      <c r="L30" s="35"/>
      <c r="M30" s="35"/>
      <c r="N30" s="35"/>
      <c r="O30" s="35"/>
      <c r="P30" s="35"/>
      <c r="Q30" s="35"/>
      <c r="R30" s="36">
        <f>R10+R11+R12+R14+R15+R16+R17+R18+R19+R20+R21+R22+R24+R23+R25+R26+R27+R28+R29++Y26</f>
        <v>5988990</v>
      </c>
    </row>
    <row r="31" spans="1:18" s="13" customFormat="1" ht="15.75" x14ac:dyDescent="0.25">
      <c r="A31" s="44"/>
      <c r="R31" s="4"/>
    </row>
    <row r="32" spans="1:18" x14ac:dyDescent="0.25">
      <c r="A32" s="39"/>
      <c r="R32" s="5"/>
    </row>
    <row r="33" spans="1:4" x14ac:dyDescent="0.25">
      <c r="A33" s="39"/>
    </row>
    <row r="34" spans="1:4" x14ac:dyDescent="0.25">
      <c r="C34" s="1"/>
      <c r="D34" s="6"/>
    </row>
    <row r="35" spans="1:4" x14ac:dyDescent="0.25">
      <c r="C35" s="1"/>
      <c r="D35" s="7"/>
    </row>
    <row r="36" spans="1:4" x14ac:dyDescent="0.25">
      <c r="C36" s="1"/>
      <c r="D36" s="7"/>
    </row>
    <row r="37" spans="1:4" x14ac:dyDescent="0.25">
      <c r="A37" s="39"/>
    </row>
  </sheetData>
  <mergeCells count="1">
    <mergeCell ref="A6:R6"/>
  </mergeCells>
  <pageMargins left="0.25" right="0.25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2018-03-12T12:59:59Z</dcterms:modified>
</cp:coreProperties>
</file>